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<sst xmlns="http://schemas.openxmlformats.org/spreadsheetml/2006/main" count="1867" uniqueCount="663">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</sst>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44834</v>
      </c>
    </row>
    <row r="2" spans="1:27" ht="15">
      <c r="A2" s="423" t="s">
        <v>650</v>
      </c>
      <c r="B2" s="418"/>
      <c r="Z2" s="435">
        <v>2</v>
      </c>
      <c r="AA2" s="436">
        <f>IF(ISBLANK(_pdeReportingDate),"",_pdeReportingDate)</f>
        <v>44876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">
      <c r="A4" s="417" t="s">
        <v>651</v>
      </c>
      <c r="B4" s="418"/>
    </row>
    <row r="5" spans="1:2" ht="30.75">
      <c r="A5" s="421" t="s">
        <v>652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44562</v>
      </c>
    </row>
    <row r="10" spans="1:2" ht="15">
      <c r="A10" s="7" t="s">
        <v>2</v>
      </c>
      <c r="B10" s="316">
        <v>44834</v>
      </c>
    </row>
    <row r="11" spans="1:2" ht="15">
      <c r="A11" s="7" t="s">
        <v>638</v>
      </c>
      <c r="B11" s="316">
        <v>44876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654</v>
      </c>
    </row>
    <row r="15" spans="1:2" ht="15">
      <c r="A15" s="10" t="s">
        <v>630</v>
      </c>
      <c r="B15" s="317" t="s">
        <v>588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657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658</v>
      </c>
    </row>
    <row r="24" spans="1:2" ht="15">
      <c r="A24" s="10" t="s">
        <v>584</v>
      </c>
      <c r="B24" s="426" t="s">
        <v>659</v>
      </c>
    </row>
    <row r="25" spans="1:2" ht="15">
      <c r="A25" s="7" t="s">
        <v>587</v>
      </c>
      <c r="B25" s="427" t="s">
        <v>660</v>
      </c>
    </row>
    <row r="26" spans="1:2" ht="15">
      <c r="A26" s="10" t="s">
        <v>631</v>
      </c>
      <c r="B26" s="317" t="s">
        <v>661</v>
      </c>
    </row>
    <row r="27" spans="1:2" ht="15">
      <c r="A27" s="10" t="s">
        <v>632</v>
      </c>
      <c r="B27" s="317" t="s">
        <v>662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2" sqref="G6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61874</v>
      </c>
      <c r="D13" s="118">
        <v>64233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9101</v>
      </c>
      <c r="D14" s="118">
        <v>8372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25475</v>
      </c>
      <c r="D16" s="118">
        <v>28889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18739</v>
      </c>
      <c r="D19" s="118">
        <v>14560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115189</v>
      </c>
      <c r="D20" s="336">
        <f>SUM(D12:D19)</f>
        <v>116054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-630</v>
      </c>
      <c r="H22" s="352">
        <f>SUM(H23:H25)</f>
        <v>-1227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">
      <c r="A24" s="66" t="s">
        <v>67</v>
      </c>
      <c r="B24" s="68" t="s">
        <v>68</v>
      </c>
      <c r="C24" s="119">
        <v>9381</v>
      </c>
      <c r="D24" s="118">
        <v>10833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5208</v>
      </c>
      <c r="D25" s="118">
        <v>4651</v>
      </c>
      <c r="E25" s="66" t="s">
        <v>73</v>
      </c>
      <c r="F25" s="69" t="s">
        <v>74</v>
      </c>
      <c r="G25" s="119">
        <v>-1168</v>
      </c>
      <c r="H25" s="118">
        <v>-1765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18935</v>
      </c>
      <c r="H26" s="336">
        <f>H20+H21+H22</f>
        <v>18338</v>
      </c>
      <c r="M26" s="74"/>
    </row>
    <row r="27" spans="1:8" ht="15.75">
      <c r="A27" s="66" t="s">
        <v>79</v>
      </c>
      <c r="B27" s="68" t="s">
        <v>80</v>
      </c>
      <c r="C27" s="119">
        <v>18399</v>
      </c>
      <c r="D27" s="118">
        <v>18399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32988</v>
      </c>
      <c r="D28" s="336">
        <f>SUM(D24:D27)</f>
        <v>33883</v>
      </c>
      <c r="E28" s="124" t="s">
        <v>84</v>
      </c>
      <c r="F28" s="69" t="s">
        <v>85</v>
      </c>
      <c r="G28" s="333">
        <f>SUM(G29:G31)</f>
        <v>36171</v>
      </c>
      <c r="H28" s="334">
        <f>SUM(H29:H31)</f>
        <v>25318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36171</v>
      </c>
      <c r="H29" s="118">
        <v>25318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23580</v>
      </c>
      <c r="H32" s="118">
        <v>32364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59751</v>
      </c>
      <c r="H34" s="336">
        <f>H28+H32+H33</f>
        <v>57682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84064</v>
      </c>
      <c r="H37" s="338">
        <f>H26+H18+H34</f>
        <v>81398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61793</v>
      </c>
      <c r="H45" s="118">
        <v>70014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243</v>
      </c>
      <c r="H49" s="118">
        <v>316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62036</v>
      </c>
      <c r="H50" s="334">
        <f>SUM(H44:H49)</f>
        <v>70330</v>
      </c>
    </row>
    <row r="51" spans="1:8" ht="15">
      <c r="A51" s="66" t="s">
        <v>79</v>
      </c>
      <c r="B51" s="68" t="s">
        <v>155</v>
      </c>
      <c r="C51" s="119">
        <v>1643</v>
      </c>
      <c r="D51" s="118">
        <v>1643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1643</v>
      </c>
      <c r="D52" s="336">
        <f>SUM(D48:D51)</f>
        <v>1643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1208</v>
      </c>
      <c r="H54" s="118">
        <v>1208</v>
      </c>
    </row>
    <row r="55" spans="1:8" ht="15.75">
      <c r="A55" s="76" t="s">
        <v>166</v>
      </c>
      <c r="B55" s="72" t="s">
        <v>167</v>
      </c>
      <c r="C55" s="246">
        <v>836</v>
      </c>
      <c r="D55" s="247">
        <v>826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150656</v>
      </c>
      <c r="D56" s="340">
        <f>D20+D21+D22+D28+D33+D46+D52+D54+D55</f>
        <v>152406</v>
      </c>
      <c r="E56" s="76" t="s">
        <v>529</v>
      </c>
      <c r="F56" s="75" t="s">
        <v>172</v>
      </c>
      <c r="G56" s="337">
        <f>G50+G52+G53+G54+G55</f>
        <v>63244</v>
      </c>
      <c r="H56" s="338">
        <f>H50+H52+H53+H54+H55</f>
        <v>71538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1421</v>
      </c>
      <c r="D59" s="118">
        <v>829</v>
      </c>
      <c r="E59" s="123" t="s">
        <v>180</v>
      </c>
      <c r="F59" s="254" t="s">
        <v>181</v>
      </c>
      <c r="G59" s="119">
        <v>22018</v>
      </c>
      <c r="H59" s="118">
        <v>22393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35370</v>
      </c>
      <c r="H61" s="334">
        <f>SUM(H62:H68)</f>
        <v>43150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7</v>
      </c>
      <c r="H62" s="118">
        <v>12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20418</v>
      </c>
      <c r="H64" s="118">
        <v>24075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1421</v>
      </c>
      <c r="D65" s="336">
        <f>SUM(D59:D64)</f>
        <v>829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8372</v>
      </c>
      <c r="H66" s="118">
        <v>11002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2372</v>
      </c>
      <c r="H67" s="118">
        <v>3096</v>
      </c>
    </row>
    <row r="68" spans="1:8" ht="15">
      <c r="A68" s="66" t="s">
        <v>206</v>
      </c>
      <c r="B68" s="68" t="s">
        <v>207</v>
      </c>
      <c r="C68" s="119">
        <v>231</v>
      </c>
      <c r="D68" s="118">
        <v>571</v>
      </c>
      <c r="E68" s="66" t="s">
        <v>212</v>
      </c>
      <c r="F68" s="69" t="s">
        <v>213</v>
      </c>
      <c r="G68" s="119">
        <v>4201</v>
      </c>
      <c r="H68" s="118">
        <v>4965</v>
      </c>
    </row>
    <row r="69" spans="1:8" ht="15">
      <c r="A69" s="66" t="s">
        <v>210</v>
      </c>
      <c r="B69" s="68" t="s">
        <v>211</v>
      </c>
      <c r="C69" s="119">
        <v>34147</v>
      </c>
      <c r="D69" s="118">
        <v>33425</v>
      </c>
      <c r="E69" s="123" t="s">
        <v>79</v>
      </c>
      <c r="F69" s="69" t="s">
        <v>216</v>
      </c>
      <c r="G69" s="119">
        <v>14353</v>
      </c>
      <c r="H69" s="118">
        <v>15081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71741</v>
      </c>
      <c r="H71" s="336">
        <f>H59+H60+H61+H69+H70</f>
        <v>80624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1111</v>
      </c>
      <c r="D73" s="118">
        <v>713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4535-2324</f>
        <v>2211</v>
      </c>
      <c r="D75" s="118">
        <v>2648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37700</v>
      </c>
      <c r="D76" s="336">
        <f>SUM(D68:D75)</f>
        <v>37357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</v>
      </c>
      <c r="H77" s="247">
        <v>16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71744</v>
      </c>
      <c r="H79" s="338">
        <f>H71+H73+H75+H77</f>
        <v>80640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256</v>
      </c>
      <c r="D88" s="118">
        <v>1094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29019</v>
      </c>
      <c r="D89" s="118">
        <v>41890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29275</v>
      </c>
      <c r="D92" s="336">
        <f>SUM(D88:D91)</f>
        <v>42984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68396</v>
      </c>
      <c r="D94" s="340">
        <f>D65+D76+D85+D92+D93</f>
        <v>81170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219052</v>
      </c>
      <c r="D95" s="342">
        <f>D94+D56</f>
        <v>233576</v>
      </c>
      <c r="E95" s="150" t="s">
        <v>605</v>
      </c>
      <c r="F95" s="257" t="s">
        <v>268</v>
      </c>
      <c r="G95" s="341">
        <f>G37+G40+G56+G79</f>
        <v>219052</v>
      </c>
      <c r="H95" s="342">
        <f>H37+H40+H56+H79</f>
        <v>233576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44876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C27" sqref="C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13880</v>
      </c>
      <c r="D12" s="237">
        <v>10648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f>148932+394</f>
        <v>149326</v>
      </c>
      <c r="D13" s="237">
        <v>123660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22468</v>
      </c>
      <c r="D14" s="237">
        <v>19868</v>
      </c>
      <c r="E14" s="166" t="s">
        <v>285</v>
      </c>
      <c r="F14" s="161" t="s">
        <v>286</v>
      </c>
      <c r="G14" s="237">
        <v>272418</v>
      </c>
      <c r="H14" s="237">
        <v>230653</v>
      </c>
    </row>
    <row r="15" spans="1:8" ht="15">
      <c r="A15" s="116" t="s">
        <v>287</v>
      </c>
      <c r="B15" s="112" t="s">
        <v>288</v>
      </c>
      <c r="C15" s="237">
        <v>48100</v>
      </c>
      <c r="D15" s="237">
        <v>42993</v>
      </c>
      <c r="E15" s="166" t="s">
        <v>79</v>
      </c>
      <c r="F15" s="161" t="s">
        <v>289</v>
      </c>
      <c r="G15" s="237">
        <f>5323+285-663</f>
        <v>4945</v>
      </c>
      <c r="H15" s="237">
        <v>7575</v>
      </c>
    </row>
    <row r="16" spans="1:8" ht="15.75">
      <c r="A16" s="116" t="s">
        <v>290</v>
      </c>
      <c r="B16" s="112" t="s">
        <v>291</v>
      </c>
      <c r="C16" s="237">
        <v>11685</v>
      </c>
      <c r="D16" s="237">
        <v>10531</v>
      </c>
      <c r="E16" s="157" t="s">
        <v>52</v>
      </c>
      <c r="F16" s="185" t="s">
        <v>292</v>
      </c>
      <c r="G16" s="366">
        <f>SUM(G12:G15)</f>
        <v>277363</v>
      </c>
      <c r="H16" s="367">
        <f>SUM(H12:H15)</f>
        <v>238228</v>
      </c>
    </row>
    <row r="17" spans="1:8" ht="30.75">
      <c r="A17" s="116" t="s">
        <v>293</v>
      </c>
      <c r="B17" s="112" t="s">
        <v>294</v>
      </c>
      <c r="C17" s="237"/>
      <c r="D17" s="237">
        <v>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7">
        <v>0</v>
      </c>
      <c r="E18" s="155" t="s">
        <v>297</v>
      </c>
      <c r="F18" s="159" t="s">
        <v>298</v>
      </c>
      <c r="G18" s="377">
        <v>13</v>
      </c>
      <c r="H18" s="378">
        <v>13</v>
      </c>
    </row>
    <row r="19" spans="1:8" ht="15">
      <c r="A19" s="116" t="s">
        <v>299</v>
      </c>
      <c r="B19" s="112" t="s">
        <v>300</v>
      </c>
      <c r="C19" s="237">
        <f>4118-394</f>
        <v>3724</v>
      </c>
      <c r="D19" s="237">
        <v>2720</v>
      </c>
      <c r="E19" s="116" t="s">
        <v>301</v>
      </c>
      <c r="F19" s="158" t="s">
        <v>302</v>
      </c>
      <c r="G19" s="237">
        <v>13</v>
      </c>
      <c r="H19" s="238">
        <v>13</v>
      </c>
    </row>
    <row r="20" spans="1:8" ht="15.75">
      <c r="A20" s="156" t="s">
        <v>303</v>
      </c>
      <c r="B20" s="112" t="s">
        <v>304</v>
      </c>
      <c r="C20" s="237"/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249183</v>
      </c>
      <c r="D22" s="367">
        <f>SUM(D12:D18)+D19</f>
        <v>210420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995</v>
      </c>
      <c r="D25" s="237">
        <v>1653</v>
      </c>
      <c r="E25" s="116" t="s">
        <v>318</v>
      </c>
      <c r="F25" s="158" t="s">
        <v>319</v>
      </c>
      <c r="G25" s="237"/>
      <c r="H25" s="238">
        <v>16</v>
      </c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0</v>
      </c>
      <c r="H27" s="367">
        <f>SUM(H22:H26)</f>
        <v>16</v>
      </c>
    </row>
    <row r="28" spans="1:8" ht="15">
      <c r="A28" s="116" t="s">
        <v>79</v>
      </c>
      <c r="B28" s="158" t="s">
        <v>327</v>
      </c>
      <c r="C28" s="237">
        <v>102</v>
      </c>
      <c r="D28" s="237">
        <v>1014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1097</v>
      </c>
      <c r="D29" s="367">
        <f>SUM(D25:D28)</f>
        <v>2667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250280</v>
      </c>
      <c r="D31" s="373">
        <f>D29+D22</f>
        <v>213087</v>
      </c>
      <c r="E31" s="172" t="s">
        <v>521</v>
      </c>
      <c r="F31" s="187" t="s">
        <v>331</v>
      </c>
      <c r="G31" s="174">
        <f>G16+G18+G27</f>
        <v>277376</v>
      </c>
      <c r="H31" s="175">
        <f>H16+H18+H27</f>
        <v>238257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27096</v>
      </c>
      <c r="D33" s="165">
        <f>IF((H31-D31)&gt;0,H31-D31,0)</f>
        <v>25170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250280</v>
      </c>
      <c r="D36" s="375">
        <f>D31-D34+D35</f>
        <v>213087</v>
      </c>
      <c r="E36" s="183" t="s">
        <v>346</v>
      </c>
      <c r="F36" s="177" t="s">
        <v>347</v>
      </c>
      <c r="G36" s="188">
        <f>G35-G34+G31</f>
        <v>277376</v>
      </c>
      <c r="H36" s="189">
        <f>H35-H34+H31</f>
        <v>238257</v>
      </c>
    </row>
    <row r="37" spans="1:8" ht="15.75">
      <c r="A37" s="182" t="s">
        <v>348</v>
      </c>
      <c r="B37" s="152" t="s">
        <v>349</v>
      </c>
      <c r="C37" s="372">
        <f>IF((G36-C36)&gt;0,G36-C36,0)</f>
        <v>27096</v>
      </c>
      <c r="D37" s="373">
        <f>IF((H36-D36)&gt;0,H36-D36,0)</f>
        <v>25170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3516</v>
      </c>
      <c r="D38" s="367">
        <f>D39+D40+D41</f>
        <v>3329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3516</v>
      </c>
      <c r="D39" s="238">
        <v>3329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23580</v>
      </c>
      <c r="D42" s="165">
        <f>+IF((H36-D36-D38)&gt;0,H36-D36-D38,0)</f>
        <v>21841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23580</v>
      </c>
      <c r="D44" s="189">
        <f>IF(H42=0,IF(D42-D43&gt;0,D42-D43+H43,0),IF(H42-H43&lt;0,H43-H42+D42,0))</f>
        <v>21841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277376</v>
      </c>
      <c r="D45" s="369">
        <f>D36+D38+D42</f>
        <v>238257</v>
      </c>
      <c r="E45" s="191" t="s">
        <v>373</v>
      </c>
      <c r="F45" s="193" t="s">
        <v>374</v>
      </c>
      <c r="G45" s="368">
        <f>G42+G36</f>
        <v>277376</v>
      </c>
      <c r="H45" s="369">
        <f>H42+H36</f>
        <v>238257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44876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20" sqref="C2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320580</v>
      </c>
      <c r="D11" s="119">
        <v>269876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-208074</v>
      </c>
      <c r="D12" s="119">
        <v>-172325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-62449</v>
      </c>
      <c r="D14" s="119">
        <v>-48871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-16650</v>
      </c>
      <c r="D15" s="119">
        <v>-14795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-4454</v>
      </c>
      <c r="D16" s="119">
        <v>-3593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-75</v>
      </c>
      <c r="D19" s="119">
        <v>-74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-3038</v>
      </c>
      <c r="D20" s="119">
        <v>1760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25840</v>
      </c>
      <c r="D21" s="397">
        <f>SUM(D11:D20)</f>
        <v>31978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-9047</v>
      </c>
      <c r="D23" s="119">
        <v>-6815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102</v>
      </c>
      <c r="D24" s="119">
        <v>417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-587</v>
      </c>
      <c r="D28" s="119">
        <v>-4337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-9532</v>
      </c>
      <c r="D33" s="397">
        <f>SUM(D23:D32)</f>
        <v>-10735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>
        <v>-278</v>
      </c>
      <c r="D38" s="119">
        <v>-1115</v>
      </c>
      <c r="E38" s="99"/>
      <c r="F38" s="99"/>
    </row>
    <row r="39" spans="1:6" ht="15">
      <c r="A39" s="198" t="s">
        <v>431</v>
      </c>
      <c r="B39" s="100" t="s">
        <v>432</v>
      </c>
      <c r="C39" s="119">
        <v>-8095</v>
      </c>
      <c r="D39" s="119">
        <v>-7774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-164</v>
      </c>
      <c r="D40" s="119">
        <v>-224</v>
      </c>
      <c r="E40" s="99"/>
      <c r="F40" s="99"/>
    </row>
    <row r="41" spans="1:6" ht="15">
      <c r="A41" s="198" t="s">
        <v>435</v>
      </c>
      <c r="B41" s="100" t="s">
        <v>436</v>
      </c>
      <c r="C41" s="119">
        <v>-21480</v>
      </c>
      <c r="D41" s="119">
        <v>0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>
        <v>0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-30017</v>
      </c>
      <c r="D43" s="399">
        <f>SUM(D35:D42)</f>
        <v>-9113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-13709</v>
      </c>
      <c r="D44" s="228">
        <f>D43+D33+D21</f>
        <v>12130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42844</v>
      </c>
      <c r="D45" s="230">
        <v>37002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29135</v>
      </c>
      <c r="D46" s="232">
        <f>D45+D44</f>
        <v>49132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44876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1" sqref="I2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-1765</v>
      </c>
      <c r="I13" s="322">
        <f>'1-Баланс'!H29+'1-Баланс'!H32</f>
        <v>57682</v>
      </c>
      <c r="J13" s="322">
        <f>'1-Баланс'!H30+'1-Баланс'!H33</f>
        <v>0</v>
      </c>
      <c r="K13" s="323"/>
      <c r="L13" s="322">
        <f>SUM(C13:K13)</f>
        <v>81398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5378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538</v>
      </c>
      <c r="G17" s="391">
        <f t="shared" si="2"/>
        <v>0</v>
      </c>
      <c r="H17" s="391">
        <f t="shared" si="2"/>
        <v>-1765</v>
      </c>
      <c r="I17" s="391">
        <f t="shared" si="2"/>
        <v>57682</v>
      </c>
      <c r="J17" s="391">
        <f t="shared" si="2"/>
        <v>0</v>
      </c>
      <c r="K17" s="391">
        <f t="shared" si="2"/>
        <v>0</v>
      </c>
      <c r="L17" s="322">
        <f t="shared" si="1"/>
        <v>81398</v>
      </c>
      <c r="M17" s="392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23580</v>
      </c>
      <c r="J18" s="322">
        <f>+'1-Баланс'!G33</f>
        <v>0</v>
      </c>
      <c r="K18" s="323"/>
      <c r="L18" s="322">
        <f t="shared" si="1"/>
        <v>23580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-21511</v>
      </c>
      <c r="J19" s="90">
        <f>J20+J21</f>
        <v>0</v>
      </c>
      <c r="K19" s="90">
        <f t="shared" si="3"/>
        <v>0</v>
      </c>
      <c r="L19" s="322">
        <f t="shared" si="1"/>
        <v>-21511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-21511</v>
      </c>
      <c r="J20" s="237"/>
      <c r="K20" s="237"/>
      <c r="L20" s="322">
        <f>SUM(C20:K20)</f>
        <v>-21511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597</v>
      </c>
      <c r="I30" s="237"/>
      <c r="J30" s="237"/>
      <c r="K30" s="237"/>
      <c r="L30" s="322">
        <f t="shared" si="1"/>
        <v>597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5378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538</v>
      </c>
      <c r="G31" s="391">
        <f t="shared" si="6"/>
        <v>0</v>
      </c>
      <c r="H31" s="391">
        <f t="shared" si="6"/>
        <v>-1168</v>
      </c>
      <c r="I31" s="391">
        <f t="shared" si="6"/>
        <v>59751</v>
      </c>
      <c r="J31" s="391">
        <f t="shared" si="6"/>
        <v>0</v>
      </c>
      <c r="K31" s="391">
        <f t="shared" si="6"/>
        <v>0</v>
      </c>
      <c r="L31" s="322">
        <f t="shared" si="1"/>
        <v>84064</v>
      </c>
      <c r="M31" s="392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-1168</v>
      </c>
      <c r="I34" s="325">
        <f t="shared" si="7"/>
        <v>59751</v>
      </c>
      <c r="J34" s="325">
        <f t="shared" si="7"/>
        <v>0</v>
      </c>
      <c r="K34" s="325">
        <f t="shared" si="7"/>
        <v>0</v>
      </c>
      <c r="L34" s="389">
        <f t="shared" si="1"/>
        <v>84064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44876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219052</v>
      </c>
      <c r="D6" s="413">
        <f aca="true" t="shared" si="0" ref="D6:D15">C6-E6</f>
        <v>0</v>
      </c>
      <c r="E6" s="412">
        <f>'1-Баланс'!G95</f>
        <v>219052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84064</v>
      </c>
      <c r="D7" s="413">
        <f t="shared" si="0"/>
        <v>78686</v>
      </c>
      <c r="E7" s="412">
        <f>'1-Баланс'!G18</f>
        <v>5378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23580</v>
      </c>
      <c r="D8" s="413">
        <f t="shared" si="0"/>
        <v>0</v>
      </c>
      <c r="E8" s="412">
        <f>ABS('2-Отчет за доходите'!C44)-ABS('2-Отчет за доходите'!G44)</f>
        <v>23580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42984</v>
      </c>
      <c r="D9" s="413">
        <f t="shared" si="0"/>
        <v>140</v>
      </c>
      <c r="E9" s="412">
        <f>'3-Отчет за паричния поток'!C45</f>
        <v>42844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29275</v>
      </c>
      <c r="D10" s="413">
        <f t="shared" si="0"/>
        <v>140</v>
      </c>
      <c r="E10" s="412">
        <f>'3-Отчет за паричния поток'!C46</f>
        <v>29135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84064</v>
      </c>
      <c r="D11" s="413">
        <f t="shared" si="0"/>
        <v>0</v>
      </c>
      <c r="E11" s="412">
        <f>'4-Отчет за собствения капитал'!L34</f>
        <v>84064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0.08501494431485093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0.28050057099352876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0.17468219397279758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0.10764567317349305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1.1082627457247882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0.9533340767172168</v>
      </c>
    </row>
    <row r="11" spans="1:4" ht="62.2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0.9335275423728814</v>
      </c>
    </row>
    <row r="12" spans="1:4" ht="46.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0.40804805976806424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0.40804805976806424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1.8540555355018116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1.2661970673630005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0.429331740299237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1.6057765511990867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0.6162372404725819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28091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0.334162066996574</v>
      </c>
    </row>
    <row r="23" spans="1:4" ht="30.7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0.18227604407014306</v>
      </c>
    </row>
    <row r="24" spans="1:4" ht="30.7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2.6699104017088944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61874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9101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25475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18739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115189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9381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5208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18399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32988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1643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1643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836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150656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1421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1421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231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34147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1111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2211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37700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256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29019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29275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68396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219052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-630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-1168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18935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36171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36171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23580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59751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84064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61793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243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62036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1208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63244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22018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35370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20418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8372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2372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4201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14353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71741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71744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219052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13880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149326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22468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48100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11685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3724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249183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995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102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1097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250280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27096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250280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27096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3516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3516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23580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23580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277376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272418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4945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277363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13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13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277376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277376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277376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320580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-208074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-62449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-16650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-4454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-75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-3038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25840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-9047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102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-587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-9532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-278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-8095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-164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-21480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-30017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-13709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42844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29135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-1765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-1765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597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-1168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-1168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57682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57682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23580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-21511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-21511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59751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59751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81398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81398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23580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-21511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-21511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597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84064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84064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2022-05-24T07:17:39Z</cp:lastPrinted>
  <dcterms:created xsi:type="dcterms:W3CDTF">2006-09-16T00:00:00Z</dcterms:created>
  <dcterms:modified xsi:type="dcterms:W3CDTF">2022-11-16T16:38:38Z</dcterms:modified>
  <cp:category/>
  <cp:version/>
  <cp:contentType/>
  <cp:contentStatus/>
</cp:coreProperties>
</file>